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<sst xmlns="http://schemas.openxmlformats.org/spreadsheetml/2006/main" count="32" uniqueCount="24">
  <si>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Coaxial cavity impedance</t>
  </si>
  <si>
    <t>WB8GXB</t>
  </si>
  <si>
    <t>D (trubka)</t>
  </si>
  <si>
    <t>mm</t>
  </si>
  <si>
    <t>d (rezonátor)</t>
  </si>
  <si>
    <t>ohm</t>
  </si>
  <si>
    <t>Ideally the characteristic impe
dance of the coaxial structure of the assembly should be 
77-ohms for best unloaded Q.</t>
  </si>
  <si>
    <t>délka dutiny = lambda/4 + 5%</t>
  </si>
  <si>
    <t>f</t>
  </si>
  <si>
    <t>lambda</t>
  </si>
  <si>
    <t>Lambda/4</t>
  </si>
  <si>
    <t>cavita</t>
  </si>
  <si>
    <t>Délka +5 %</t>
  </si>
  <si>
    <t>délka rezonátoru = lambda/4 – 7%</t>
  </si>
  <si>
    <t>Lambda/4 «cm»</t>
  </si>
  <si>
    <t>rezonátor</t>
  </si>
  <si>
    <t>pomer zkraceni</t>
  </si>
  <si>
    <t>delka vedeni</t>
  </si>
  <si>
    <t>cm</t>
  </si>
  <si>
    <t>koeficient</t>
  </si>
  <si>
    <t>nadkritická vazba</t>
  </si>
  <si>
    <t>vzdalenost vedeni od dutiny «cm»</t>
  </si>
  <si>
    <t>Poznamky:</t>
  </si>
  <si>
    <t>TEST symetrie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</si>
</sst>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right" indent="1"/>
    </xf>
    <xf numFmtId="165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 indent="1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 wrapText="1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 indent="1"/>
    </xf>
    <xf numFmtId="165" fontId="1" fillId="2" borderId="0" xfId="0" applyNumberFormat="1" applyFont="1" applyFill="1" applyAlignment="1">
      <alignment/>
    </xf>
    <xf numFmtId="164" fontId="1" fillId="2" borderId="0" xfId="0" applyFont="1" applyFill="1" applyAlignment="1">
      <alignment horizont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 wrapText="1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0" fillId="0" borderId="0" xfId="0" applyAlignment="1">
      <alignment horizontal="left" indent="2"/>
    </xf>
    <xf numFmtId="165" fontId="1" fillId="2" borderId="0" xfId="0" applyNumberFormat="1" applyFont="1" applyFill="1" applyAlignment="1">
      <alignment horizontal="right" inden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7</xdr:row>
      <xdr:rowOff>76200</xdr:rowOff>
    </xdr:from>
    <xdr:to>
      <xdr:col>14</xdr:col>
      <xdr:colOff>285750</xdr:colOff>
      <xdr:row>31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495425"/>
          <a:ext cx="6448425" cy="466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3">
      <selection activeCell="D35" sqref="D35"/>
    </sheetView>
  </sheetViews>
  <sheetFormatPr defaultColWidth="11.421875" defaultRowHeight="12.75"/>
  <cols>
    <col min="1" max="1" width="11.57421875" style="0" customWidth="1"/>
    <col min="2" max="2" width="8.7109375" style="1" customWidth="1"/>
    <col min="3" max="3" width="15.140625" style="2" customWidth="1"/>
    <col min="4" max="4" width="11.57421875" style="3" customWidth="1"/>
    <col min="5" max="16384" width="11.57421875" style="0" customWidth="1"/>
  </cols>
  <sheetData>
    <row r="1" spans="1:4" s="4" customFormat="1" ht="24" customHeight="1">
      <c r="A1" s="4" t="s">
        <v>0</v>
      </c>
      <c r="B1" s="5"/>
      <c r="C1" s="6"/>
      <c r="D1" s="7"/>
    </row>
    <row r="2" spans="1:4" s="4" customFormat="1" ht="24" customHeight="1">
      <c r="A2" s="4" t="s">
        <v>1</v>
      </c>
      <c r="B2" s="5"/>
      <c r="C2" s="6"/>
      <c r="D2" s="7"/>
    </row>
    <row r="3" spans="1:3" ht="12.75">
      <c r="A3" t="s">
        <v>2</v>
      </c>
      <c r="B3" s="5">
        <v>26</v>
      </c>
      <c r="C3" s="2" t="s">
        <v>3</v>
      </c>
    </row>
    <row r="4" spans="1:4" ht="12.75">
      <c r="A4" t="s">
        <v>4</v>
      </c>
      <c r="B4" s="1">
        <v>5.9</v>
      </c>
      <c r="C4" s="2">
        <f>138*LOG(B3/B4)</f>
        <v>88.88874441335697</v>
      </c>
      <c r="D4" s="3" t="s">
        <v>5</v>
      </c>
    </row>
    <row r="5" spans="2:4" ht="12.75">
      <c r="B5" s="1">
        <v>5</v>
      </c>
      <c r="C5" s="2">
        <f aca="true" t="shared" si="0" ref="C5:C10">138*LOG($B$3/B5)</f>
        <v>98.80846142160227</v>
      </c>
      <c r="D5" s="3" t="s">
        <v>5</v>
      </c>
    </row>
    <row r="6" spans="2:4" ht="12.75">
      <c r="B6" s="1">
        <v>6</v>
      </c>
      <c r="C6" s="2">
        <f t="shared" si="0"/>
        <v>87.88144946703004</v>
      </c>
      <c r="D6" s="3" t="s">
        <v>5</v>
      </c>
    </row>
    <row r="7" spans="2:4" s="8" customFormat="1" ht="12.75">
      <c r="B7" s="9">
        <v>7</v>
      </c>
      <c r="C7" s="10">
        <f t="shared" si="0"/>
        <v>78.64279249800542</v>
      </c>
      <c r="D7" s="11" t="s">
        <v>5</v>
      </c>
    </row>
    <row r="8" spans="2:4" s="4" customFormat="1" ht="12.75">
      <c r="B8" s="5">
        <v>8</v>
      </c>
      <c r="C8" s="6">
        <f t="shared" si="0"/>
        <v>70.63990381508465</v>
      </c>
      <c r="D8" s="7" t="s">
        <v>5</v>
      </c>
    </row>
    <row r="9" spans="2:4" ht="12.75">
      <c r="B9" s="1">
        <v>9</v>
      </c>
      <c r="C9" s="2">
        <f t="shared" si="0"/>
        <v>63.58085571734603</v>
      </c>
      <c r="D9" s="3" t="s">
        <v>5</v>
      </c>
    </row>
    <row r="10" spans="2:4" ht="12.75">
      <c r="B10" s="1">
        <v>10</v>
      </c>
      <c r="C10" s="2">
        <f t="shared" si="0"/>
        <v>57.266322019972876</v>
      </c>
      <c r="D10" s="3" t="s">
        <v>5</v>
      </c>
    </row>
    <row r="11" ht="12.75"/>
    <row r="12" spans="1:5" ht="38.25" customHeight="1">
      <c r="A12" s="12" t="s">
        <v>6</v>
      </c>
      <c r="B12" s="12"/>
      <c r="C12" s="12"/>
      <c r="D12" s="12"/>
      <c r="E12" s="12"/>
    </row>
    <row r="13" ht="22.5" customHeight="1">
      <c r="A13" t="s">
        <v>7</v>
      </c>
    </row>
    <row r="14" spans="1:5" s="4" customFormat="1" ht="12.75">
      <c r="A14" s="13" t="s">
        <v>8</v>
      </c>
      <c r="B14" s="5" t="s">
        <v>9</v>
      </c>
      <c r="C14" s="6" t="s">
        <v>10</v>
      </c>
      <c r="D14" s="7" t="s">
        <v>11</v>
      </c>
      <c r="E14" s="4" t="s">
        <v>12</v>
      </c>
    </row>
    <row r="15" spans="1:5" ht="12.75">
      <c r="A15" s="1">
        <v>1013</v>
      </c>
      <c r="B15" s="14">
        <f aca="true" t="shared" si="1" ref="B15:B17">300/A15</f>
        <v>0.29615004935834155</v>
      </c>
      <c r="C15" s="15">
        <f aca="true" t="shared" si="2" ref="C15:C17">B15/4</f>
        <v>0.07403751233958539</v>
      </c>
      <c r="D15" s="16">
        <f>100*0.078</f>
        <v>7.8</v>
      </c>
      <c r="E15" s="14">
        <f aca="true" t="shared" si="3" ref="E15:E17">D15/C15</f>
        <v>105.352</v>
      </c>
    </row>
    <row r="16" spans="1:5" ht="12.75">
      <c r="A16" s="1">
        <v>1152</v>
      </c>
      <c r="B16" s="14">
        <f t="shared" si="1"/>
        <v>0.2604166666666667</v>
      </c>
      <c r="C16" s="15">
        <f t="shared" si="2"/>
        <v>0.06510416666666667</v>
      </c>
      <c r="D16" s="16">
        <f aca="true" t="shared" si="4" ref="D16:D17">100*C16*1.05</f>
        <v>6.835937500000001</v>
      </c>
      <c r="E16" s="14">
        <f t="shared" si="3"/>
        <v>105</v>
      </c>
    </row>
    <row r="17" spans="1:5" ht="12.75">
      <c r="A17" s="1">
        <v>1296</v>
      </c>
      <c r="B17" s="14">
        <f t="shared" si="1"/>
        <v>0.23148148148148148</v>
      </c>
      <c r="C17" s="15">
        <f t="shared" si="2"/>
        <v>0.05787037037037037</v>
      </c>
      <c r="D17" s="16">
        <f t="shared" si="4"/>
        <v>6.076388888888889</v>
      </c>
      <c r="E17" s="14">
        <f t="shared" si="3"/>
        <v>105</v>
      </c>
    </row>
    <row r="18" ht="12.75">
      <c r="D18" s="17"/>
    </row>
    <row r="19" spans="1:4" ht="20.25" customHeight="1">
      <c r="A19" t="s">
        <v>13</v>
      </c>
      <c r="D19" s="17"/>
    </row>
    <row r="20" spans="1:5" s="4" customFormat="1" ht="12.75">
      <c r="A20" s="13" t="s">
        <v>8</v>
      </c>
      <c r="B20" s="5" t="s">
        <v>9</v>
      </c>
      <c r="C20" s="6" t="s">
        <v>14</v>
      </c>
      <c r="D20" s="18" t="s">
        <v>15</v>
      </c>
      <c r="E20" s="4" t="s">
        <v>16</v>
      </c>
    </row>
    <row r="21" spans="1:5" ht="12.75">
      <c r="A21" s="1">
        <v>1013</v>
      </c>
      <c r="B21" s="14">
        <f aca="true" t="shared" si="5" ref="B21:B23">300/A21</f>
        <v>0.29615004935834155</v>
      </c>
      <c r="C21" s="15">
        <f aca="true" t="shared" si="6" ref="C21:C23">100*B21/4</f>
        <v>7.4037512339585385</v>
      </c>
      <c r="D21" s="16">
        <f>2.72*2.54</f>
        <v>6.908799999999999</v>
      </c>
      <c r="E21" s="14">
        <f aca="true" t="shared" si="7" ref="E21:E23">D21/C21</f>
        <v>0.9331485866666667</v>
      </c>
    </row>
    <row r="22" spans="1:5" ht="12.75">
      <c r="A22" s="1">
        <v>1152</v>
      </c>
      <c r="B22" s="14">
        <f t="shared" si="5"/>
        <v>0.2604166666666667</v>
      </c>
      <c r="C22" s="15">
        <f t="shared" si="6"/>
        <v>6.510416666666667</v>
      </c>
      <c r="D22" s="16">
        <f aca="true" t="shared" si="8" ref="D22:D23">C22*$E$21</f>
        <v>6.075186111111112</v>
      </c>
      <c r="E22" s="14">
        <f t="shared" si="7"/>
        <v>0.9331485866666668</v>
      </c>
    </row>
    <row r="23" spans="1:5" ht="12.75">
      <c r="A23" s="1">
        <v>1296</v>
      </c>
      <c r="B23" s="14">
        <f t="shared" si="5"/>
        <v>0.23148148148148148</v>
      </c>
      <c r="C23" s="15">
        <f t="shared" si="6"/>
        <v>5.787037037037037</v>
      </c>
      <c r="D23" s="16">
        <f t="shared" si="8"/>
        <v>5.400165432098766</v>
      </c>
      <c r="E23" s="14">
        <f t="shared" si="7"/>
        <v>0.9331485866666668</v>
      </c>
    </row>
    <row r="24" spans="1:5" ht="12.75">
      <c r="A24" s="1"/>
      <c r="B24" s="14"/>
      <c r="C24" s="15"/>
      <c r="D24" s="14"/>
      <c r="E24" s="14"/>
    </row>
    <row r="25" spans="1:4" ht="25.5">
      <c r="A25" t="s">
        <v>17</v>
      </c>
      <c r="B25" s="1" t="s">
        <v>18</v>
      </c>
      <c r="C25" s="2" t="s">
        <v>19</v>
      </c>
      <c r="D25" s="3" t="s">
        <v>20</v>
      </c>
    </row>
    <row r="26" spans="1:4" ht="12.75">
      <c r="A26" s="19">
        <v>1013</v>
      </c>
      <c r="B26" s="20">
        <f>0.7*2.54</f>
        <v>1.7780000000000002</v>
      </c>
      <c r="C26"/>
      <c r="D26" s="18">
        <f aca="true" t="shared" si="9" ref="D26:D28">B26*1.1</f>
        <v>1.9558000000000004</v>
      </c>
    </row>
    <row r="27" spans="1:4" ht="12.75">
      <c r="A27" s="19">
        <v>1152</v>
      </c>
      <c r="B27" s="20">
        <f aca="true" t="shared" si="10" ref="B27:B28">B26*C27</f>
        <v>1.563467013888889</v>
      </c>
      <c r="C27" s="21">
        <f>A26/A27</f>
        <v>0.8793402777777778</v>
      </c>
      <c r="D27" s="18">
        <f t="shared" si="9"/>
        <v>1.7198137152777782</v>
      </c>
    </row>
    <row r="28" spans="1:4" ht="12.75">
      <c r="A28" s="19">
        <v>1296</v>
      </c>
      <c r="B28" s="20">
        <f t="shared" si="10"/>
        <v>1.2220617940350653</v>
      </c>
      <c r="C28" s="21">
        <f>A26/A28</f>
        <v>0.7816358024691358</v>
      </c>
      <c r="D28" s="18">
        <f t="shared" si="9"/>
        <v>1.3442679734385719</v>
      </c>
    </row>
    <row r="29" ht="12.75"/>
    <row r="30" ht="12.75">
      <c r="A30" t="s">
        <v>21</v>
      </c>
    </row>
    <row r="31" spans="1:2" ht="12.75">
      <c r="A31">
        <v>0.06</v>
      </c>
      <c r="B31" s="9">
        <f>A31*2.54</f>
        <v>0.1524</v>
      </c>
    </row>
    <row r="32" ht="12.75"/>
    <row r="33" spans="1:4" s="4" customFormat="1" ht="14.25">
      <c r="A33" s="4" t="s">
        <v>22</v>
      </c>
      <c r="B33" s="5"/>
      <c r="C33" s="6"/>
      <c r="D33" s="7"/>
    </row>
    <row r="34" ht="14.25">
      <c r="A34" t="s">
        <v>23</v>
      </c>
    </row>
    <row r="65536" ht="12.75"/>
  </sheetData>
  <sheetProtection selectLockedCells="1" selectUnlockedCells="1"/>
  <mergeCells count="1">
    <mergeCell ref="A12:E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2016-04-25T16:50:58Z</dcterms:created>
  <dcterms:modified xsi:type="dcterms:W3CDTF">2016-12-30T16:46:50Z</dcterms:modified>
  <cp:category/>
  <cp:version/>
  <cp:contentType/>
  <cp:contentStatus/>
  <cp:revision>15</cp:revision>
</cp:coreProperties>
</file>