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864" windowHeight="7344" activeTab="0"/>
  </bookViews>
  <sheets>
    <sheet name="Obr_1" sheetId="1" r:id="rId1"/>
    <sheet name="Tabelle2" sheetId="2" r:id="rId2"/>
    <sheet name="Tabelle3" sheetId="3" r:id="rId3"/>
  </sheets>
  <definedNames>
    <definedName name="_xlnm.Print_Area" localSheetId="0">'Obr_1'!$A$1:$I$36</definedName>
  </definedNames>
  <calcPr fullCalcOnLoad="1"/>
</workbook>
</file>

<file path=xl/sharedStrings.xml><?xml version="1.0" encoding="utf-8"?>
<sst xmlns="http://schemas.openxmlformats.org/spreadsheetml/2006/main" count="19" uniqueCount="19">
  <si>
    <r>
      <t>R</t>
    </r>
    <r>
      <rPr>
        <sz val="8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[</t>
    </r>
    <r>
      <rPr>
        <sz val="10"/>
        <rFont val="Arial"/>
        <family val="0"/>
      </rPr>
      <t>Ω</t>
    </r>
    <r>
      <rPr>
        <sz val="10"/>
        <rFont val="Arial"/>
        <family val="2"/>
      </rPr>
      <t>]</t>
    </r>
    <r>
      <rPr>
        <sz val="10"/>
        <rFont val="Arial"/>
        <family val="0"/>
      </rPr>
      <t xml:space="preserve"> =</t>
    </r>
  </si>
  <si>
    <r>
      <t>jX</t>
    </r>
    <r>
      <rPr>
        <sz val="8"/>
        <rFont val="Arial"/>
        <family val="2"/>
      </rPr>
      <t>a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[</t>
    </r>
    <r>
      <rPr>
        <sz val="10"/>
        <rFont val="Arial"/>
        <family val="0"/>
      </rPr>
      <t>Ω</t>
    </r>
    <r>
      <rPr>
        <sz val="10"/>
        <rFont val="Arial"/>
        <family val="2"/>
      </rPr>
      <t>]</t>
    </r>
    <r>
      <rPr>
        <sz val="10"/>
        <rFont val="Arial"/>
        <family val="0"/>
      </rPr>
      <t>=</t>
    </r>
  </si>
  <si>
    <r>
      <t>Vlnová impedancia vedenia Zv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 [Ω] =</t>
    </r>
  </si>
  <si>
    <t>Pomer stojatých vĺn PSV:</t>
  </si>
  <si>
    <t>Činiteľ odrazu r:</t>
  </si>
  <si>
    <t>Vlnová imp. Zv2 musí byť menšia ako [Ω]:</t>
  </si>
  <si>
    <t>alebo</t>
  </si>
  <si>
    <t>Vlnová imp. Zv2 musí byť väčšia ako [Ω]:</t>
  </si>
  <si>
    <r>
      <t>Zvolená impedancia vedenia Zv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[Ω] =</t>
    </r>
  </si>
  <si>
    <r>
      <t>V2 = Zkracovací činiteľ vedenia Zv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=</t>
    </r>
  </si>
  <si>
    <r>
      <t xml:space="preserve">Frekvencia v  </t>
    </r>
    <r>
      <rPr>
        <sz val="10"/>
        <rFont val="Arial"/>
        <family val="2"/>
      </rPr>
      <t>[</t>
    </r>
    <r>
      <rPr>
        <sz val="10"/>
        <rFont val="Arial"/>
        <family val="0"/>
      </rPr>
      <t>MHz</t>
    </r>
    <r>
      <rPr>
        <sz val="10"/>
        <rFont val="Arial"/>
        <family val="2"/>
      </rPr>
      <t>]</t>
    </r>
    <r>
      <rPr>
        <sz val="10"/>
        <rFont val="Arial"/>
        <family val="0"/>
      </rPr>
      <t xml:space="preserve"> =</t>
    </r>
  </si>
  <si>
    <r>
      <t xml:space="preserve">Vlnová dĺžka v </t>
    </r>
    <r>
      <rPr>
        <sz val="10"/>
        <rFont val="Arial"/>
        <family val="2"/>
      </rPr>
      <t>[</t>
    </r>
    <r>
      <rPr>
        <sz val="10"/>
        <rFont val="Arial"/>
        <family val="0"/>
      </rPr>
      <t>m</t>
    </r>
    <r>
      <rPr>
        <sz val="10"/>
        <rFont val="Arial"/>
        <family val="2"/>
      </rPr>
      <t>]</t>
    </r>
    <r>
      <rPr>
        <sz val="10"/>
        <rFont val="Arial"/>
        <family val="0"/>
      </rPr>
      <t xml:space="preserve"> :</t>
    </r>
  </si>
  <si>
    <t>(Vypočítaný koeficient B):</t>
  </si>
  <si>
    <r>
      <t>Elektrická dĺžka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l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v </t>
    </r>
    <r>
      <rPr>
        <sz val="10"/>
        <rFont val="Arial"/>
        <family val="2"/>
      </rPr>
      <t>[</t>
    </r>
    <r>
      <rPr>
        <sz val="10"/>
        <rFont val="Arial"/>
        <family val="0"/>
      </rPr>
      <t>°</t>
    </r>
    <r>
      <rPr>
        <sz val="10"/>
        <rFont val="Arial"/>
        <family val="2"/>
      </rPr>
      <t>]</t>
    </r>
    <r>
      <rPr>
        <sz val="10"/>
        <rFont val="Arial"/>
        <family val="0"/>
      </rPr>
      <t>:</t>
    </r>
  </si>
  <si>
    <r>
      <t>Mechanická dĺžka</t>
    </r>
    <r>
      <rPr>
        <b/>
        <i/>
        <sz val="10"/>
        <rFont val="Times New Roman"/>
        <family val="1"/>
      </rPr>
      <t xml:space="preserve"> l</t>
    </r>
    <r>
      <rPr>
        <sz val="8"/>
        <rFont val="Arial"/>
        <family val="2"/>
      </rPr>
      <t>2</t>
    </r>
    <r>
      <rPr>
        <sz val="10"/>
        <rFont val="Arial"/>
        <family val="0"/>
      </rPr>
      <t xml:space="preserve"> v </t>
    </r>
    <r>
      <rPr>
        <sz val="10"/>
        <rFont val="Arial"/>
        <family val="2"/>
      </rPr>
      <t>[</t>
    </r>
    <r>
      <rPr>
        <sz val="10"/>
        <rFont val="Arial"/>
        <family val="0"/>
      </rPr>
      <t>m</t>
    </r>
    <r>
      <rPr>
        <sz val="10"/>
        <rFont val="Arial"/>
        <family val="2"/>
      </rPr>
      <t>]</t>
    </r>
    <r>
      <rPr>
        <sz val="10"/>
        <rFont val="Arial"/>
        <family val="0"/>
      </rPr>
      <t>:</t>
    </r>
  </si>
  <si>
    <t>(Vypočítaný koeficient A):</t>
  </si>
  <si>
    <r>
      <t>Elektrická dĺžka</t>
    </r>
    <r>
      <rPr>
        <b/>
        <i/>
        <sz val="10"/>
        <rFont val="Times New Roman"/>
        <family val="1"/>
      </rPr>
      <t xml:space="preserve"> l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v </t>
    </r>
    <r>
      <rPr>
        <sz val="10"/>
        <rFont val="Arial"/>
        <family val="2"/>
      </rPr>
      <t>[</t>
    </r>
    <r>
      <rPr>
        <sz val="10"/>
        <rFont val="Arial"/>
        <family val="0"/>
      </rPr>
      <t>°</t>
    </r>
    <r>
      <rPr>
        <sz val="10"/>
        <rFont val="Arial"/>
        <family val="2"/>
      </rPr>
      <t>]</t>
    </r>
    <r>
      <rPr>
        <sz val="10"/>
        <rFont val="Arial"/>
        <family val="0"/>
      </rPr>
      <t>:</t>
    </r>
  </si>
  <si>
    <r>
      <t>Mechanická dĺžka</t>
    </r>
    <r>
      <rPr>
        <b/>
        <i/>
        <sz val="10"/>
        <rFont val="Times New Roman"/>
        <family val="1"/>
      </rPr>
      <t xml:space="preserve"> l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v </t>
    </r>
    <r>
      <rPr>
        <sz val="10"/>
        <rFont val="Arial"/>
        <family val="2"/>
      </rPr>
      <t>[</t>
    </r>
    <r>
      <rPr>
        <sz val="10"/>
        <rFont val="Arial"/>
        <family val="0"/>
      </rPr>
      <t>m</t>
    </r>
    <r>
      <rPr>
        <sz val="10"/>
        <rFont val="Arial"/>
        <family val="2"/>
      </rPr>
      <t>]</t>
    </r>
    <r>
      <rPr>
        <sz val="10"/>
        <rFont val="Arial"/>
        <family val="0"/>
      </rPr>
      <t>:</t>
    </r>
  </si>
  <si>
    <r>
      <t>V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 Zkracovací činiteľ vedenia Zv</t>
    </r>
    <r>
      <rPr>
        <sz val="8"/>
        <rFont val="Arial"/>
        <family val="2"/>
      </rPr>
      <t>1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</si>
</sst>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10">
    <font>
      <sz val="10"/>
      <name val="Arial"/>
      <family val="0"/>
    </font>
    <font>
      <sz val="12"/>
      <color indexed="8"/>
      <name val="Times New Roman"/>
      <family val="0"/>
    </font>
    <font>
      <sz val="24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Arial"/>
      <family val="0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0" xfId="0" applyNumberFormat="1" applyAlignment="1">
      <alignment horizontal="right"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25</xdr:row>
      <xdr:rowOff>66675</xdr:rowOff>
    </xdr:from>
    <xdr:to>
      <xdr:col>6</xdr:col>
      <xdr:colOff>0</xdr:colOff>
      <xdr:row>29</xdr:row>
      <xdr:rowOff>104775</xdr:rowOff>
    </xdr:to>
    <xdr:sp>
      <xdr:nvSpPr>
        <xdr:cNvPr id="1" name="AutoShape 6"/>
        <xdr:cNvSpPr>
          <a:spLocks/>
        </xdr:cNvSpPr>
      </xdr:nvSpPr>
      <xdr:spPr>
        <a:xfrm>
          <a:off x="5029200" y="4152900"/>
          <a:ext cx="11430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Transceiver
</a:t>
          </a:r>
        </a:p>
      </xdr:txBody>
    </xdr:sp>
    <xdr:clientData/>
  </xdr:twoCellAnchor>
  <xdr:twoCellAnchor>
    <xdr:from>
      <xdr:col>7</xdr:col>
      <xdr:colOff>685800</xdr:colOff>
      <xdr:row>23</xdr:row>
      <xdr:rowOff>85725</xdr:rowOff>
    </xdr:from>
    <xdr:to>
      <xdr:col>7</xdr:col>
      <xdr:colOff>685800</xdr:colOff>
      <xdr:row>26</xdr:row>
      <xdr:rowOff>57150</xdr:rowOff>
    </xdr:to>
    <xdr:sp>
      <xdr:nvSpPr>
        <xdr:cNvPr id="2" name="AutoShape 12"/>
        <xdr:cNvSpPr>
          <a:spLocks/>
        </xdr:cNvSpPr>
      </xdr:nvSpPr>
      <xdr:spPr>
        <a:xfrm flipV="1">
          <a:off x="7620000" y="38481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24</xdr:row>
      <xdr:rowOff>66675</xdr:rowOff>
    </xdr:from>
    <xdr:to>
      <xdr:col>5</xdr:col>
      <xdr:colOff>171450</xdr:colOff>
      <xdr:row>27</xdr:row>
      <xdr:rowOff>0</xdr:rowOff>
    </xdr:to>
    <xdr:sp>
      <xdr:nvSpPr>
        <xdr:cNvPr id="3" name="AutoShape 24"/>
        <xdr:cNvSpPr>
          <a:spLocks/>
        </xdr:cNvSpPr>
      </xdr:nvSpPr>
      <xdr:spPr>
        <a:xfrm>
          <a:off x="4572000" y="3990975"/>
          <a:ext cx="1009650" cy="419100"/>
        </a:xfrm>
        <a:prstGeom prst="rect">
          <a:avLst/>
        </a:prstGeom>
        <a:solidFill>
          <a:srgbClr val="00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1628775</xdr:colOff>
      <xdr:row>22</xdr:row>
      <xdr:rowOff>104775</xdr:rowOff>
    </xdr:from>
    <xdr:to>
      <xdr:col>7</xdr:col>
      <xdr:colOff>733425</xdr:colOff>
      <xdr:row>33</xdr:row>
      <xdr:rowOff>0</xdr:rowOff>
    </xdr:to>
    <xdr:sp>
      <xdr:nvSpPr>
        <xdr:cNvPr id="4" name="AutoShape 25"/>
        <xdr:cNvSpPr>
          <a:spLocks/>
        </xdr:cNvSpPr>
      </xdr:nvSpPr>
      <xdr:spPr>
        <a:xfrm>
          <a:off x="1628775" y="3705225"/>
          <a:ext cx="6038850" cy="1676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2057400</xdr:colOff>
      <xdr:row>25</xdr:row>
      <xdr:rowOff>0</xdr:rowOff>
    </xdr:from>
    <xdr:to>
      <xdr:col>2</xdr:col>
      <xdr:colOff>0</xdr:colOff>
      <xdr:row>29</xdr:row>
      <xdr:rowOff>104775</xdr:rowOff>
    </xdr:to>
    <xdr:sp>
      <xdr:nvSpPr>
        <xdr:cNvPr id="5" name="AutoShape 26"/>
        <xdr:cNvSpPr>
          <a:spLocks/>
        </xdr:cNvSpPr>
      </xdr:nvSpPr>
      <xdr:spPr>
        <a:xfrm>
          <a:off x="2057400" y="4086225"/>
          <a:ext cx="1066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  Transceiver
</a:t>
          </a:r>
        </a:p>
      </xdr:txBody>
    </xdr:sp>
    <xdr:clientData/>
  </xdr:twoCellAnchor>
  <xdr:twoCellAnchor>
    <xdr:from>
      <xdr:col>6</xdr:col>
      <xdr:colOff>304800</xdr:colOff>
      <xdr:row>24</xdr:row>
      <xdr:rowOff>142875</xdr:rowOff>
    </xdr:from>
    <xdr:to>
      <xdr:col>7</xdr:col>
      <xdr:colOff>495300</xdr:colOff>
      <xdr:row>29</xdr:row>
      <xdr:rowOff>57150</xdr:rowOff>
    </xdr:to>
    <xdr:sp>
      <xdr:nvSpPr>
        <xdr:cNvPr id="6" name="AutoShape 27"/>
        <xdr:cNvSpPr>
          <a:spLocks/>
        </xdr:cNvSpPr>
      </xdr:nvSpPr>
      <xdr:spPr>
        <a:xfrm>
          <a:off x="6477000" y="4067175"/>
          <a:ext cx="9525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
  Ra </a:t>
          </a:r>
          <a:r>
            <a:rPr lang="en-US" cap="none" sz="1200" b="0" i="0" u="none" baseline="0">
              <a:solidFill>
                <a:srgbClr val="000000"/>
              </a:solidFill>
            </a:rPr>
            <a:t>±</a:t>
          </a:r>
          <a:r>
            <a:rPr lang="en-US" cap="none" sz="1200" b="0" i="0" u="none" baseline="0">
              <a:solidFill>
                <a:srgbClr val="000000"/>
              </a:solidFill>
            </a:rPr>
            <a:t> jXa
</a:t>
          </a:r>
        </a:p>
      </xdr:txBody>
    </xdr:sp>
    <xdr:clientData/>
  </xdr:twoCellAnchor>
  <xdr:twoCellAnchor>
    <xdr:from>
      <xdr:col>2</xdr:col>
      <xdr:colOff>0</xdr:colOff>
      <xdr:row>26</xdr:row>
      <xdr:rowOff>133350</xdr:rowOff>
    </xdr:from>
    <xdr:to>
      <xdr:col>6</xdr:col>
      <xdr:colOff>304800</xdr:colOff>
      <xdr:row>26</xdr:row>
      <xdr:rowOff>133350</xdr:rowOff>
    </xdr:to>
    <xdr:sp>
      <xdr:nvSpPr>
        <xdr:cNvPr id="7" name="AutoShape 28"/>
        <xdr:cNvSpPr>
          <a:spLocks/>
        </xdr:cNvSpPr>
      </xdr:nvSpPr>
      <xdr:spPr>
        <a:xfrm>
          <a:off x="3124200" y="43815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123825</xdr:rowOff>
    </xdr:from>
    <xdr:to>
      <xdr:col>6</xdr:col>
      <xdr:colOff>304800</xdr:colOff>
      <xdr:row>27</xdr:row>
      <xdr:rowOff>123825</xdr:rowOff>
    </xdr:to>
    <xdr:sp>
      <xdr:nvSpPr>
        <xdr:cNvPr id="8" name="AutoShape 29"/>
        <xdr:cNvSpPr>
          <a:spLocks/>
        </xdr:cNvSpPr>
      </xdr:nvSpPr>
      <xdr:spPr>
        <a:xfrm>
          <a:off x="3124200" y="45339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23</xdr:row>
      <xdr:rowOff>85725</xdr:rowOff>
    </xdr:from>
    <xdr:to>
      <xdr:col>6</xdr:col>
      <xdr:colOff>304800</xdr:colOff>
      <xdr:row>24</xdr:row>
      <xdr:rowOff>152400</xdr:rowOff>
    </xdr:to>
    <xdr:sp>
      <xdr:nvSpPr>
        <xdr:cNvPr id="9" name="AutoShape 30"/>
        <xdr:cNvSpPr>
          <a:spLocks/>
        </xdr:cNvSpPr>
      </xdr:nvSpPr>
      <xdr:spPr>
        <a:xfrm flipV="1">
          <a:off x="6477000" y="3848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85725</xdr:rowOff>
    </xdr:from>
    <xdr:to>
      <xdr:col>5</xdr:col>
      <xdr:colOff>0</xdr:colOff>
      <xdr:row>26</xdr:row>
      <xdr:rowOff>57150</xdr:rowOff>
    </xdr:to>
    <xdr:sp>
      <xdr:nvSpPr>
        <xdr:cNvPr id="10" name="AutoShape 31"/>
        <xdr:cNvSpPr>
          <a:spLocks/>
        </xdr:cNvSpPr>
      </xdr:nvSpPr>
      <xdr:spPr>
        <a:xfrm flipV="1">
          <a:off x="5410200" y="38481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23</xdr:row>
      <xdr:rowOff>85725</xdr:rowOff>
    </xdr:from>
    <xdr:to>
      <xdr:col>3</xdr:col>
      <xdr:colOff>685800</xdr:colOff>
      <xdr:row>26</xdr:row>
      <xdr:rowOff>57150</xdr:rowOff>
    </xdr:to>
    <xdr:sp>
      <xdr:nvSpPr>
        <xdr:cNvPr id="11" name="AutoShape 32"/>
        <xdr:cNvSpPr>
          <a:spLocks/>
        </xdr:cNvSpPr>
      </xdr:nvSpPr>
      <xdr:spPr>
        <a:xfrm flipV="1">
          <a:off x="4572000" y="38481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12" name="AutoShape 35"/>
        <xdr:cNvSpPr>
          <a:spLocks/>
        </xdr:cNvSpPr>
      </xdr:nvSpPr>
      <xdr:spPr>
        <a:xfrm>
          <a:off x="5105400" y="3924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685800</xdr:colOff>
      <xdr:row>24</xdr:row>
      <xdr:rowOff>0</xdr:rowOff>
    </xdr:from>
    <xdr:to>
      <xdr:col>4</xdr:col>
      <xdr:colOff>152400</xdr:colOff>
      <xdr:row>24</xdr:row>
      <xdr:rowOff>0</xdr:rowOff>
    </xdr:to>
    <xdr:sp>
      <xdr:nvSpPr>
        <xdr:cNvPr id="13" name="AutoShape 36"/>
        <xdr:cNvSpPr>
          <a:spLocks/>
        </xdr:cNvSpPr>
      </xdr:nvSpPr>
      <xdr:spPr>
        <a:xfrm flipH="1">
          <a:off x="4572000" y="3924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24</xdr:row>
      <xdr:rowOff>0</xdr:rowOff>
    </xdr:from>
    <xdr:to>
      <xdr:col>6</xdr:col>
      <xdr:colOff>304800</xdr:colOff>
      <xdr:row>24</xdr:row>
      <xdr:rowOff>0</xdr:rowOff>
    </xdr:to>
    <xdr:sp>
      <xdr:nvSpPr>
        <xdr:cNvPr id="14" name="AutoShape 38"/>
        <xdr:cNvSpPr>
          <a:spLocks/>
        </xdr:cNvSpPr>
      </xdr:nvSpPr>
      <xdr:spPr>
        <a:xfrm>
          <a:off x="6019800" y="3924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5</xdr:col>
      <xdr:colOff>304800</xdr:colOff>
      <xdr:row>24</xdr:row>
      <xdr:rowOff>0</xdr:rowOff>
    </xdr:to>
    <xdr:sp>
      <xdr:nvSpPr>
        <xdr:cNvPr id="15" name="AutoShape 39"/>
        <xdr:cNvSpPr>
          <a:spLocks/>
        </xdr:cNvSpPr>
      </xdr:nvSpPr>
      <xdr:spPr>
        <a:xfrm flipH="1">
          <a:off x="5410200" y="39243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609600</xdr:colOff>
      <xdr:row>26</xdr:row>
      <xdr:rowOff>133350</xdr:rowOff>
    </xdr:from>
    <xdr:to>
      <xdr:col>4</xdr:col>
      <xdr:colOff>0</xdr:colOff>
      <xdr:row>27</xdr:row>
      <xdr:rowOff>123825</xdr:rowOff>
    </xdr:to>
    <xdr:sp>
      <xdr:nvSpPr>
        <xdr:cNvPr id="16" name="AutoShape 40"/>
        <xdr:cNvSpPr>
          <a:spLocks/>
        </xdr:cNvSpPr>
      </xdr:nvSpPr>
      <xdr:spPr>
        <a:xfrm>
          <a:off x="4495800" y="4381500"/>
          <a:ext cx="1524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26</xdr:row>
      <xdr:rowOff>133350</xdr:rowOff>
    </xdr:from>
    <xdr:to>
      <xdr:col>5</xdr:col>
      <xdr:colOff>76200</xdr:colOff>
      <xdr:row>27</xdr:row>
      <xdr:rowOff>123825</xdr:rowOff>
    </xdr:to>
    <xdr:sp>
      <xdr:nvSpPr>
        <xdr:cNvPr id="17" name="AutoShape 41"/>
        <xdr:cNvSpPr>
          <a:spLocks/>
        </xdr:cNvSpPr>
      </xdr:nvSpPr>
      <xdr:spPr>
        <a:xfrm>
          <a:off x="5334000" y="4381500"/>
          <a:ext cx="1524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24</xdr:row>
      <xdr:rowOff>0</xdr:rowOff>
    </xdr:from>
    <xdr:to>
      <xdr:col>5</xdr:col>
      <xdr:colOff>152400</xdr:colOff>
      <xdr:row>24</xdr:row>
      <xdr:rowOff>0</xdr:rowOff>
    </xdr:to>
    <xdr:sp>
      <xdr:nvSpPr>
        <xdr:cNvPr id="18" name="AutoShape 48"/>
        <xdr:cNvSpPr>
          <a:spLocks/>
        </xdr:cNvSpPr>
      </xdr:nvSpPr>
      <xdr:spPr>
        <a:xfrm flipH="1">
          <a:off x="5334000" y="39243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35.421875" style="2" bestFit="1" customWidth="1"/>
    <col min="2" max="9" width="11.421875" style="3" customWidth="1"/>
    <col min="10" max="10" width="11.421875" style="1" customWidth="1"/>
  </cols>
  <sheetData>
    <row r="1" spans="1:9" ht="12.75">
      <c r="A1" s="2" t="s">
        <v>0</v>
      </c>
      <c r="B1" s="4">
        <v>85</v>
      </c>
      <c r="C1" s="4">
        <v>85</v>
      </c>
      <c r="D1" s="4">
        <v>85</v>
      </c>
      <c r="E1" s="4">
        <v>85</v>
      </c>
      <c r="F1" s="4">
        <v>38</v>
      </c>
      <c r="G1" s="4">
        <v>140</v>
      </c>
      <c r="H1" s="4">
        <v>840</v>
      </c>
      <c r="I1" s="4">
        <v>840</v>
      </c>
    </row>
    <row r="2" spans="1:9" ht="12.75">
      <c r="A2" s="2" t="s">
        <v>1</v>
      </c>
      <c r="B2" s="4">
        <v>20</v>
      </c>
      <c r="C2" s="4">
        <v>0</v>
      </c>
      <c r="D2" s="4">
        <v>-20</v>
      </c>
      <c r="E2" s="4">
        <v>-40</v>
      </c>
      <c r="F2" s="4">
        <v>0</v>
      </c>
      <c r="G2" s="4">
        <v>30</v>
      </c>
      <c r="H2" s="4">
        <v>-680</v>
      </c>
      <c r="I2" s="4">
        <v>-680</v>
      </c>
    </row>
    <row r="3" spans="1:9" ht="12.75">
      <c r="A3" s="2" t="s">
        <v>2</v>
      </c>
      <c r="B3" s="4">
        <v>50</v>
      </c>
      <c r="C3" s="4">
        <v>50</v>
      </c>
      <c r="D3" s="4">
        <v>50</v>
      </c>
      <c r="E3" s="4">
        <v>50</v>
      </c>
      <c r="F3" s="4">
        <v>50</v>
      </c>
      <c r="G3" s="4">
        <v>50</v>
      </c>
      <c r="H3" s="4">
        <v>50</v>
      </c>
      <c r="I3" s="4">
        <v>50</v>
      </c>
    </row>
    <row r="4" spans="1:9" ht="12.75">
      <c r="A4" s="2" t="s">
        <v>18</v>
      </c>
      <c r="B4" s="3">
        <v>0.66</v>
      </c>
      <c r="C4" s="3">
        <v>0.66</v>
      </c>
      <c r="D4" s="3">
        <v>0.66</v>
      </c>
      <c r="E4" s="3">
        <v>0.66</v>
      </c>
      <c r="F4" s="3">
        <v>0.79</v>
      </c>
      <c r="G4" s="3">
        <v>0.66</v>
      </c>
      <c r="H4" s="3">
        <v>0.66</v>
      </c>
      <c r="I4" s="3">
        <v>0.66</v>
      </c>
    </row>
    <row r="5" spans="1:9" ht="12.75">
      <c r="A5" s="2" t="s">
        <v>4</v>
      </c>
      <c r="B5" s="3">
        <f aca="true" t="shared" si="0" ref="B5:G5">SQRT(((B1-B3)*(B1-B3)+B2*B2)/((B3+B1)*(B3+B1)+B2*B2))</f>
        <v>0.295378269592824</v>
      </c>
      <c r="C5" s="3">
        <f t="shared" si="0"/>
        <v>0.25925925925925924</v>
      </c>
      <c r="D5" s="3">
        <f t="shared" si="0"/>
        <v>0.295378269592824</v>
      </c>
      <c r="E5" s="3">
        <f t="shared" si="0"/>
        <v>0.37748754603944246</v>
      </c>
      <c r="F5" s="3">
        <f t="shared" si="0"/>
        <v>0.13636363636363635</v>
      </c>
      <c r="G5" s="3">
        <f t="shared" si="0"/>
        <v>0.4931969619160719</v>
      </c>
      <c r="H5" s="3">
        <f>SQRT(((H1-H3)*(H1-H3)+H2*H2)/((H3+H1)*(H3+H1)+H2*H2))</f>
        <v>0.9306353230047059</v>
      </c>
      <c r="I5" s="3">
        <f>SQRT(((I1-I3)*(I1-I3)+I2*I2)/((I3+I1)*(I3+I1)+I2*I2))</f>
        <v>0.9306353230047059</v>
      </c>
    </row>
    <row r="6" spans="1:9" ht="12.75">
      <c r="A6" s="2" t="s">
        <v>3</v>
      </c>
      <c r="B6" s="3">
        <f aca="true" t="shared" si="1" ref="B6:I6">(1+B5)/(1-B5)</f>
        <v>1.8384023848430997</v>
      </c>
      <c r="C6" s="3">
        <f t="shared" si="1"/>
        <v>1.7000000000000002</v>
      </c>
      <c r="D6" s="3">
        <f t="shared" si="1"/>
        <v>1.8384023848430997</v>
      </c>
      <c r="E6" s="3">
        <f t="shared" si="1"/>
        <v>2.2127871294390524</v>
      </c>
      <c r="F6" s="3">
        <f t="shared" si="1"/>
        <v>1.3157894736842104</v>
      </c>
      <c r="G6" s="3">
        <f t="shared" si="1"/>
        <v>2.9463062564924756</v>
      </c>
      <c r="H6" s="3">
        <f t="shared" si="1"/>
        <v>27.83311919892144</v>
      </c>
      <c r="I6" s="3">
        <f t="shared" si="1"/>
        <v>27.83311919892144</v>
      </c>
    </row>
    <row r="7" spans="1:9" ht="12.75">
      <c r="A7" s="2" t="s">
        <v>5</v>
      </c>
      <c r="B7" s="6">
        <f aca="true" t="shared" si="2" ref="B7:I7">B3/SQRT(B6)</f>
        <v>36.876501879020836</v>
      </c>
      <c r="C7" s="6">
        <f t="shared" si="2"/>
        <v>38.34824944236852</v>
      </c>
      <c r="D7" s="6">
        <f t="shared" si="2"/>
        <v>36.876501879020836</v>
      </c>
      <c r="E7" s="6">
        <f t="shared" si="2"/>
        <v>33.612451298361464</v>
      </c>
      <c r="F7" s="6">
        <f t="shared" si="2"/>
        <v>43.58898943540674</v>
      </c>
      <c r="G7" s="6">
        <f t="shared" si="2"/>
        <v>29.129367879418965</v>
      </c>
      <c r="H7" s="6">
        <f t="shared" si="2"/>
        <v>9.47739681111694</v>
      </c>
      <c r="I7" s="6">
        <f t="shared" si="2"/>
        <v>9.47739681111694</v>
      </c>
    </row>
    <row r="8" ht="12.75">
      <c r="A8" s="2" t="s">
        <v>6</v>
      </c>
    </row>
    <row r="9" spans="1:9" ht="12.75">
      <c r="A9" s="2" t="s">
        <v>7</v>
      </c>
      <c r="B9" s="6">
        <f aca="true" t="shared" si="3" ref="B9:G9">B3*SQRT(B6)</f>
        <v>67.79384899906296</v>
      </c>
      <c r="C9" s="6">
        <f t="shared" si="3"/>
        <v>65.19202405202648</v>
      </c>
      <c r="D9" s="6">
        <f t="shared" si="3"/>
        <v>67.79384899906296</v>
      </c>
      <c r="E9" s="6">
        <f t="shared" si="3"/>
        <v>74.37719962191123</v>
      </c>
      <c r="F9" s="6">
        <f t="shared" si="3"/>
        <v>57.35393346764044</v>
      </c>
      <c r="G9" s="6">
        <f t="shared" si="3"/>
        <v>85.82403883080303</v>
      </c>
      <c r="H9" s="6">
        <f>H3*SQRT(H6)</f>
        <v>263.7855151392957</v>
      </c>
      <c r="I9" s="6">
        <f>I3*SQRT(I6)</f>
        <v>263.7855151392957</v>
      </c>
    </row>
    <row r="10" spans="1:9" ht="12.75">
      <c r="A10" s="2" t="s">
        <v>8</v>
      </c>
      <c r="B10" s="4">
        <v>75</v>
      </c>
      <c r="C10" s="4">
        <v>75</v>
      </c>
      <c r="D10" s="4">
        <v>75</v>
      </c>
      <c r="E10" s="4">
        <v>75</v>
      </c>
      <c r="F10" s="4">
        <v>75</v>
      </c>
      <c r="G10" s="4">
        <v>25</v>
      </c>
      <c r="H10" s="4">
        <v>300</v>
      </c>
      <c r="I10" s="4">
        <v>450</v>
      </c>
    </row>
    <row r="11" spans="1:9" ht="12.75">
      <c r="A11" s="2" t="s">
        <v>9</v>
      </c>
      <c r="B11" s="3">
        <v>0.66</v>
      </c>
      <c r="C11" s="3">
        <v>0.66</v>
      </c>
      <c r="D11" s="3">
        <v>0.66</v>
      </c>
      <c r="E11" s="3">
        <v>0.66</v>
      </c>
      <c r="F11" s="3">
        <v>0.79</v>
      </c>
      <c r="G11" s="3">
        <v>0.66</v>
      </c>
      <c r="H11" s="3">
        <v>0.91</v>
      </c>
      <c r="I11" s="3">
        <v>0.91</v>
      </c>
    </row>
    <row r="12" spans="1:10" s="8" customFormat="1" ht="12.75">
      <c r="A12" s="7" t="s">
        <v>10</v>
      </c>
      <c r="B12" s="5">
        <v>7.15</v>
      </c>
      <c r="C12" s="5">
        <v>7.15</v>
      </c>
      <c r="D12" s="5">
        <v>7.15</v>
      </c>
      <c r="E12" s="5">
        <v>7.15</v>
      </c>
      <c r="F12" s="5">
        <v>29</v>
      </c>
      <c r="G12" s="5">
        <v>7.02</v>
      </c>
      <c r="H12" s="5">
        <v>7.026</v>
      </c>
      <c r="I12" s="5">
        <v>7.026</v>
      </c>
      <c r="J12" s="5"/>
    </row>
    <row r="13" spans="1:9" ht="12.75">
      <c r="A13" s="2" t="s">
        <v>11</v>
      </c>
      <c r="B13" s="5">
        <f aca="true" t="shared" si="4" ref="B13:I13">299.792/B12</f>
        <v>41.92895104895104</v>
      </c>
      <c r="C13" s="5">
        <f t="shared" si="4"/>
        <v>41.92895104895104</v>
      </c>
      <c r="D13" s="5">
        <f t="shared" si="4"/>
        <v>41.92895104895104</v>
      </c>
      <c r="E13" s="5">
        <f t="shared" si="4"/>
        <v>41.92895104895104</v>
      </c>
      <c r="F13" s="5">
        <f t="shared" si="4"/>
        <v>10.337655172413792</v>
      </c>
      <c r="G13" s="5">
        <f t="shared" si="4"/>
        <v>42.70541310541311</v>
      </c>
      <c r="H13" s="5">
        <f t="shared" si="4"/>
        <v>42.6689439225733</v>
      </c>
      <c r="I13" s="5">
        <f t="shared" si="4"/>
        <v>42.6689439225733</v>
      </c>
    </row>
    <row r="14" spans="1:9" ht="12.75">
      <c r="A14" s="2" t="s">
        <v>12</v>
      </c>
      <c r="B14" s="5">
        <f aca="true" t="shared" si="5" ref="B14:G14">SQRT((((B1/B3)-1)*((B1/B3)-1)+(B2/B3)*(B2/B3))/((B1/B3)*(((B10/B3)-(1/(B10/B3)))*((B10/B3)-(1/(B10/B3))))-(((B1/B3)-1)*((B1/B3)-1))-((B2/B3)*(B2/B3))))</f>
        <v>1.1068563095778765</v>
      </c>
      <c r="C14" s="5">
        <f t="shared" si="5"/>
        <v>0.8423619247262304</v>
      </c>
      <c r="D14" s="5">
        <f t="shared" si="5"/>
        <v>1.1068563095778765</v>
      </c>
      <c r="E14" s="5">
        <f t="shared" si="5"/>
        <v>4.727752991818459</v>
      </c>
      <c r="F14" s="5">
        <f t="shared" si="5"/>
        <v>0.3500097901484118</v>
      </c>
      <c r="G14" s="5">
        <f t="shared" si="5"/>
        <v>1.1547005383792512</v>
      </c>
      <c r="H14" s="5">
        <f>SQRT((((H1/H3)-1)*((H1/H3)-1)+(H2/H3)*(H2/H3))/((H1/H3)*(((H10/H3)-(1/(H10/H3)))*((H10/H3)-(1/(H10/H3))))-(((H1/H3)-1)*((H1/H3)-1))-((H2/H3)*(H2/H3))))</f>
        <v>1.7806515224372166</v>
      </c>
      <c r="I14" s="5">
        <f>SQRT((((I1/I3)-1)*((I1/I3)-1)+(I2/I3)*(I2/I3))/((I1/I3)*(((I10/I3)-(1/(I10/I3)))*((I10/I3)-(1/(I10/I3))))-(((I1/I3)-1)*((I1/I3)-1))-((I2/I3)*(I2/I3))))</f>
        <v>0.6976955750179396</v>
      </c>
    </row>
    <row r="15" spans="1:9" ht="13.5">
      <c r="A15" s="2" t="s">
        <v>13</v>
      </c>
      <c r="B15" s="3">
        <f aca="true" t="shared" si="6" ref="B15:I15">(ATAN(B14)*180/3.14159)</f>
        <v>47.90350091300605</v>
      </c>
      <c r="C15" s="3">
        <f t="shared" si="6"/>
        <v>40.10954443858518</v>
      </c>
      <c r="D15" s="3">
        <f t="shared" si="6"/>
        <v>47.90350091300605</v>
      </c>
      <c r="E15" s="3">
        <f t="shared" si="6"/>
        <v>78.0570672388183</v>
      </c>
      <c r="F15" s="3">
        <f t="shared" si="6"/>
        <v>19.290562230354293</v>
      </c>
      <c r="G15" s="3">
        <f t="shared" si="6"/>
        <v>49.1066468294792</v>
      </c>
      <c r="H15" s="3">
        <f t="shared" si="6"/>
        <v>60.68182462559041</v>
      </c>
      <c r="I15" s="3">
        <f t="shared" si="6"/>
        <v>34.90334040707456</v>
      </c>
    </row>
    <row r="16" spans="1:9" ht="13.5">
      <c r="A16" s="2" t="s">
        <v>14</v>
      </c>
      <c r="B16" s="5">
        <f aca="true" t="shared" si="7" ref="B16:I16">B13*B15*B11/360</f>
        <v>3.682329832233822</v>
      </c>
      <c r="C16" s="5">
        <f t="shared" si="7"/>
        <v>3.083210396495469</v>
      </c>
      <c r="D16" s="5">
        <f t="shared" si="7"/>
        <v>3.682329832233822</v>
      </c>
      <c r="E16" s="5">
        <f t="shared" si="7"/>
        <v>6.000226744015337</v>
      </c>
      <c r="F16" s="5">
        <f t="shared" si="7"/>
        <v>0.4376143125869995</v>
      </c>
      <c r="G16" s="5">
        <f t="shared" si="7"/>
        <v>3.844719338303313</v>
      </c>
      <c r="H16" s="5">
        <f t="shared" si="7"/>
        <v>6.544996468284882</v>
      </c>
      <c r="I16" s="5">
        <f t="shared" si="7"/>
        <v>3.7645908161982096</v>
      </c>
    </row>
    <row r="17" spans="1:9" ht="12.75">
      <c r="A17" s="2" t="s">
        <v>15</v>
      </c>
      <c r="B17" s="5">
        <f aca="true" t="shared" si="8" ref="B17:G17">(((B10/B3-((B1/B3)/(B10/B3)))*B14+B2/B3)/(B1/B3+((B2/B3)*(B10/B3)*B14)-1))</f>
        <v>0.5907478701058367</v>
      </c>
      <c r="C17" s="5">
        <f t="shared" si="8"/>
        <v>0.44123719866612077</v>
      </c>
      <c r="D17" s="5">
        <f t="shared" si="8"/>
        <v>0.16294038347482157</v>
      </c>
      <c r="E17" s="5">
        <f t="shared" si="8"/>
        <v>-0.1877040911349722</v>
      </c>
      <c r="F17" s="5">
        <f t="shared" si="8"/>
        <v>-1.4486516314475935</v>
      </c>
      <c r="G17" s="5">
        <f t="shared" si="8"/>
        <v>-2.4641016151377544</v>
      </c>
      <c r="H17" s="5">
        <f>(((H10/H3-((H1/H3)/(H10/H3)))*H14+H2/H3)/(H1/H3+((H2/H3)*(H10/H3)*H14)-1))</f>
        <v>0.06101810107369569</v>
      </c>
      <c r="I17" s="5">
        <f>(((I10/I3-((I1/I3)/(I10/I3)))*I14+I2/I3)/(I1/I3+((I2/I3)*(I10/I3)*I14)-1))</f>
        <v>0.12389885532027894</v>
      </c>
    </row>
    <row r="18" spans="1:9" ht="13.5">
      <c r="A18" s="2" t="s">
        <v>16</v>
      </c>
      <c r="B18" s="3">
        <f aca="true" t="shared" si="9" ref="B18:I18">IF(B17&gt;0,(ATAN(B17)*180/3.14159),180+(ATAN(B17)*180/3.14159))</f>
        <v>30.57240559766383</v>
      </c>
      <c r="C18" s="3">
        <f t="shared" si="9"/>
        <v>23.80887613330892</v>
      </c>
      <c r="D18" s="3">
        <f t="shared" si="9"/>
        <v>9.254475315716943</v>
      </c>
      <c r="E18" s="3">
        <f t="shared" si="9"/>
        <v>169.36903974111408</v>
      </c>
      <c r="F18" s="3">
        <f t="shared" si="9"/>
        <v>124.6171587611976</v>
      </c>
      <c r="G18" s="3">
        <f t="shared" si="9"/>
        <v>112.08860571868614</v>
      </c>
      <c r="H18" s="3">
        <f t="shared" si="9"/>
        <v>3.4917534037823468</v>
      </c>
      <c r="I18" s="3">
        <f t="shared" si="9"/>
        <v>7.062893606103574</v>
      </c>
    </row>
    <row r="19" spans="1:9" ht="13.5">
      <c r="A19" s="2" t="s">
        <v>17</v>
      </c>
      <c r="B19" s="5">
        <f aca="true" t="shared" si="10" ref="B19:I19">B13*B18*B4/360</f>
        <v>2.35009297921406</v>
      </c>
      <c r="C19" s="5">
        <f t="shared" si="10"/>
        <v>1.8301822035274224</v>
      </c>
      <c r="D19" s="5">
        <f t="shared" si="10"/>
        <v>0.7113891445767726</v>
      </c>
      <c r="E19" s="5">
        <f t="shared" si="10"/>
        <v>13.01935465694053</v>
      </c>
      <c r="F19" s="5">
        <f t="shared" si="10"/>
        <v>2.8269913347582554</v>
      </c>
      <c r="G19" s="5">
        <f t="shared" si="10"/>
        <v>8.775782054648147</v>
      </c>
      <c r="H19" s="5">
        <f t="shared" si="10"/>
        <v>0.27314728865864624</v>
      </c>
      <c r="I19" s="5">
        <f t="shared" si="10"/>
        <v>0.5525047205515474</v>
      </c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 s="3"/>
      <c r="B34" s="1"/>
      <c r="C34" s="1"/>
      <c r="D34" s="1"/>
      <c r="E34" s="1"/>
      <c r="F34" s="1"/>
      <c r="G34" s="1"/>
      <c r="H34" s="1"/>
      <c r="I34" s="1"/>
      <c r="J34"/>
    </row>
  </sheetData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 xml:space="preserve">&amp;L&amp;14Prispôsobenie antény  (Ra +- jXa) sériovým transformačným vedením &amp;"Roman,Kursiv"l&amp;Y2&amp;R(c) DL3FF    </oddHeader>
    <oddFooter>&amp;LLiteratúra: Regier, Frank, A., OD5CG: Series-Section Transmission-Line Impedance Matching, QST July 1978, p. 14 - 16
Charles J. Michaels, W7XC: The Series Section Transformer, Ham Radio, Juni 1990, p. 55 - 56.&amp;R&amp;8Súbor: ZaZ1Z2Z1PrispV2.xls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Kalocay</dc:creator>
  <cp:keywords/>
  <dc:description/>
  <cp:lastModifiedBy>Kalocsay</cp:lastModifiedBy>
  <cp:lastPrinted>2017-09-10T09:48:02Z</cp:lastPrinted>
  <dcterms:created xsi:type="dcterms:W3CDTF">1999-05-21T08:29:49Z</dcterms:created>
  <dcterms:modified xsi:type="dcterms:W3CDTF">2017-09-10T09:48:58Z</dcterms:modified>
  <cp:category/>
  <cp:version/>
  <cp:contentType/>
  <cp:contentStatus/>
</cp:coreProperties>
</file>